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<sst xmlns="http://schemas.openxmlformats.org/spreadsheetml/2006/main" count="150" uniqueCount="149">
  <si>
    <r>
      <t>LIVING ROOM</t>
    </r>
    <r>
      <rPr>
        <sz val="11"/>
        <color indexed="9"/>
        <rFont val="Calibri"/>
        <family val="2"/>
      </rPr>
      <t xml:space="preserve"> </t>
    </r>
  </si>
  <si>
    <t>Curio Cabinet</t>
  </si>
  <si>
    <t>Arm Chair</t>
  </si>
  <si>
    <t>Rocker Chair</t>
  </si>
  <si>
    <t>Chest</t>
  </si>
  <si>
    <t>Grandfather Clock</t>
  </si>
  <si>
    <t>Desk</t>
  </si>
  <si>
    <t>Footstool</t>
  </si>
  <si>
    <t>Hall tree rack</t>
  </si>
  <si>
    <t>Floor lamp</t>
  </si>
  <si>
    <t>Magazine rack</t>
  </si>
  <si>
    <t>Baby Grand Piano</t>
  </si>
  <si>
    <t>Spinet Piano</t>
  </si>
  <si>
    <t>Rugs</t>
  </si>
  <si>
    <t>Sofa (sectional)</t>
  </si>
  <si>
    <t>Loveseat</t>
  </si>
  <si>
    <t>Sofa, 3 cushion</t>
  </si>
  <si>
    <t>Stereo console</t>
  </si>
  <si>
    <t>Coffee tables</t>
  </si>
  <si>
    <t>End table</t>
  </si>
  <si>
    <t>TV stand</t>
  </si>
  <si>
    <t>Trunk</t>
  </si>
  <si>
    <t>Entertainment Center</t>
  </si>
  <si>
    <t>Wall Unit</t>
  </si>
  <si>
    <t xml:space="preserve">DINING ROOM </t>
  </si>
  <si>
    <t>Hutch</t>
  </si>
  <si>
    <t>Cabinet, corner</t>
  </si>
  <si>
    <t>Dining table</t>
  </si>
  <si>
    <t>Dining chairs</t>
  </si>
  <si>
    <t>Server</t>
  </si>
  <si>
    <t>Tea cart</t>
  </si>
  <si>
    <t>Buffet</t>
  </si>
  <si>
    <t>China Cabinet</t>
  </si>
  <si>
    <t>BEDROOM</t>
  </si>
  <si>
    <t>Single bed</t>
  </si>
  <si>
    <t>Double bed</t>
  </si>
  <si>
    <t>Queen bed</t>
  </si>
  <si>
    <t>King bed</t>
  </si>
  <si>
    <t>Bunk bed</t>
  </si>
  <si>
    <t>Single futon</t>
  </si>
  <si>
    <t>Double futon</t>
  </si>
  <si>
    <t>Armoire</t>
  </si>
  <si>
    <t>Dresser, vanity</t>
  </si>
  <si>
    <t>Dresser, single</t>
  </si>
  <si>
    <t>Dresser, double</t>
  </si>
  <si>
    <t>Dresser, triple</t>
  </si>
  <si>
    <t>Night table</t>
  </si>
  <si>
    <t>Wardrobe, small</t>
  </si>
  <si>
    <t>Wardrobe, large</t>
  </si>
  <si>
    <t>Mirrors</t>
  </si>
  <si>
    <t>NURSERY</t>
  </si>
  <si>
    <t>Chair, childs</t>
  </si>
  <si>
    <t>Chair, high</t>
  </si>
  <si>
    <t>Chest, toy</t>
  </si>
  <si>
    <t>Crib</t>
  </si>
  <si>
    <t>Table, childs</t>
  </si>
  <si>
    <t>Playpen</t>
  </si>
  <si>
    <t>Bed, youth</t>
  </si>
  <si>
    <t>APPLIANCES</t>
  </si>
  <si>
    <t>Air cond. (Window, small)</t>
  </si>
  <si>
    <t>Air condit (Window, large)</t>
  </si>
  <si>
    <t>Dehumidifier</t>
  </si>
  <si>
    <t>Dishwasher</t>
  </si>
  <si>
    <t>Freezer</t>
  </si>
  <si>
    <t>Refrigerator</t>
  </si>
  <si>
    <t>Dryer</t>
  </si>
  <si>
    <t>Vacuum cleaner</t>
  </si>
  <si>
    <t>Washing machine</t>
  </si>
  <si>
    <t>KITCHEN</t>
  </si>
  <si>
    <t>Ironing board</t>
  </si>
  <si>
    <t>Kitchen cabinet</t>
  </si>
  <si>
    <t>Micowave Oven</t>
  </si>
  <si>
    <t>Serving cart</t>
  </si>
  <si>
    <t>Stool</t>
  </si>
  <si>
    <t>Kitchen table</t>
  </si>
  <si>
    <t>Utility cabinet</t>
  </si>
  <si>
    <t xml:space="preserve">PORCH &amp; OUTDOOR </t>
  </si>
  <si>
    <t>Outdoor Chairs</t>
  </si>
  <si>
    <t>Garden Hose &amp; tools</t>
  </si>
  <si>
    <t>Ladder</t>
  </si>
  <si>
    <t>Lawnmower, hand</t>
  </si>
  <si>
    <t>Lawnmower, power</t>
  </si>
  <si>
    <t>Outdoor swing</t>
  </si>
  <si>
    <t>Picnic table</t>
  </si>
  <si>
    <t>Picnic bench</t>
  </si>
  <si>
    <t>Umbrella</t>
  </si>
  <si>
    <t>Wheelbarrow</t>
  </si>
  <si>
    <t>BBQ grill (large)</t>
  </si>
  <si>
    <r>
      <t>MISCELLANEOUS</t>
    </r>
    <r>
      <rPr>
        <sz val="11"/>
        <color indexed="9"/>
        <rFont val="Calibri"/>
        <family val="2"/>
      </rPr>
      <t xml:space="preserve"> </t>
    </r>
  </si>
  <si>
    <t>Bicycle</t>
  </si>
  <si>
    <t>Tricycle</t>
  </si>
  <si>
    <t>Card table</t>
  </si>
  <si>
    <t>Folding chairs</t>
  </si>
  <si>
    <t>Clothes hamper</t>
  </si>
  <si>
    <t>Folding cot</t>
  </si>
  <si>
    <t>Office desk</t>
  </si>
  <si>
    <t>Fan</t>
  </si>
  <si>
    <t>Game table</t>
  </si>
  <si>
    <t>Golf bag</t>
  </si>
  <si>
    <t>Heater, gas/elec</t>
  </si>
  <si>
    <t>Metal shelves</t>
  </si>
  <si>
    <t>Ping pong table</t>
  </si>
  <si>
    <t>Pool table</t>
  </si>
  <si>
    <t>Power tools</t>
  </si>
  <si>
    <t>Sewing machine</t>
  </si>
  <si>
    <t>Sewing machine stand</t>
  </si>
  <si>
    <t>Sled</t>
  </si>
  <si>
    <t>Suitcase</t>
  </si>
  <si>
    <t>Utility table</t>
  </si>
  <si>
    <t>Tackle Box</t>
  </si>
  <si>
    <t>Tire</t>
  </si>
  <si>
    <t>Tire with rim</t>
  </si>
  <si>
    <t>Toolchest, small</t>
  </si>
  <si>
    <t>Toolchest, medium</t>
  </si>
  <si>
    <t>Toolchest large</t>
  </si>
  <si>
    <t>Trash can</t>
  </si>
  <si>
    <t>Childs wagon</t>
  </si>
  <si>
    <t>Workbench</t>
  </si>
  <si>
    <t>Snow Blower</t>
  </si>
  <si>
    <t>Computer stand</t>
  </si>
  <si>
    <t>How many  boxes will you have?</t>
  </si>
  <si>
    <t>Small Boxes:</t>
  </si>
  <si>
    <t>Medium Boxes:</t>
  </si>
  <si>
    <t xml:space="preserve">Large Boxes: </t>
  </si>
  <si>
    <t>NUMBER OF ITEMS</t>
  </si>
  <si>
    <t>TOTAL WEIGHT</t>
  </si>
  <si>
    <t>Minimum weight 1000 lbs</t>
  </si>
  <si>
    <t>TOTAL CUBIC FT</t>
  </si>
  <si>
    <t xml:space="preserve">           Expert local &amp; coast to coast moving </t>
  </si>
  <si>
    <t>Bookcase small</t>
  </si>
  <si>
    <t>Bookshelves, Lg</t>
  </si>
  <si>
    <t>Wardrobe Box</t>
  </si>
  <si>
    <t>Dish Pack</t>
  </si>
  <si>
    <t>Mirror/Picture Box:</t>
  </si>
  <si>
    <t xml:space="preserve">TV  </t>
  </si>
  <si>
    <t xml:space="preserve"> </t>
  </si>
  <si>
    <t>Kitchen chairs</t>
  </si>
  <si>
    <t>Step Ladder</t>
  </si>
  <si>
    <t>Filing cab., 2 drawer</t>
  </si>
  <si>
    <t>Helpful Hint: When calculating number of boxes, see Packing Calculator guide.</t>
  </si>
  <si>
    <t>Filing cab., 4 drawer</t>
  </si>
  <si>
    <t>First/Last Name</t>
  </si>
  <si>
    <t>Phone #/Email</t>
  </si>
  <si>
    <t>For Bulky Items Like Motorcycle, ATV, Snowmobile, Canoe/Kayak: Please call with details</t>
  </si>
  <si>
    <t xml:space="preserve">Enter the quantity of each item being shipped in the gold COLUMNS, "B', "F" AND "J" </t>
  </si>
  <si>
    <t>WEIGHT SHEET MOVING ESTIMATOR</t>
  </si>
  <si>
    <t>YKBESTMOVERS</t>
  </si>
  <si>
    <t>1(867)446-2653</t>
  </si>
  <si>
    <t>cynthia@ykbestmovers.com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</si>
</sst>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4" fillId="33" borderId="10" xfId="0" applyFont="1" applyFill="1" applyBorder="1" applyAlignment="1">
      <alignment wrapText="1"/>
    </xf>
    <xf numFmtId="1" fontId="4" fillId="33" borderId="11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" fillId="33" borderId="15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top"/>
    </xf>
    <xf numFmtId="0" fontId="4" fillId="34" borderId="11" xfId="0" applyFont="1" applyFill="1" applyBorder="1" applyAlignment="1">
      <alignment wrapText="1"/>
    </xf>
    <xf numFmtId="0" fontId="0" fillId="35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4" fillId="36" borderId="11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23" borderId="0" xfId="0" applyFill="1" applyAlignment="1">
      <alignment horizontal="center"/>
    </xf>
    <xf numFmtId="1" fontId="4" fillId="37" borderId="16" xfId="0" applyNumberFormat="1" applyFont="1" applyFill="1" applyBorder="1" applyAlignment="1">
      <alignment wrapText="1"/>
    </xf>
    <xf numFmtId="0" fontId="0" fillId="35" borderId="14" xfId="0" applyFont="1" applyFill="1" applyBorder="1" applyAlignment="1">
      <alignment/>
    </xf>
    <xf numFmtId="1" fontId="0" fillId="35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36" borderId="11" xfId="0" applyNumberForma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 wrapText="1"/>
    </xf>
    <xf numFmtId="1" fontId="4" fillId="35" borderId="12" xfId="0" applyNumberFormat="1" applyFont="1" applyFill="1" applyBorder="1" applyAlignment="1" applyProtection="1">
      <alignment horizontal="center" wrapText="1"/>
      <protection/>
    </xf>
    <xf numFmtId="1" fontId="4" fillId="35" borderId="12" xfId="0" applyNumberFormat="1" applyFont="1" applyFill="1" applyBorder="1" applyAlignment="1">
      <alignment wrapText="1"/>
    </xf>
    <xf numFmtId="0" fontId="4" fillId="35" borderId="12" xfId="0" applyFont="1" applyFill="1" applyBorder="1" applyAlignment="1">
      <alignment wrapText="1"/>
    </xf>
    <xf numFmtId="1" fontId="4" fillId="35" borderId="12" xfId="0" applyNumberFormat="1" applyFont="1" applyFill="1" applyBorder="1" applyAlignment="1">
      <alignment horizontal="center" wrapText="1"/>
    </xf>
    <xf numFmtId="1" fontId="4" fillId="35" borderId="12" xfId="0" applyNumberFormat="1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>
      <alignment/>
    </xf>
    <xf numFmtId="0" fontId="45" fillId="0" borderId="0" xfId="0" applyFont="1" applyAlignment="1">
      <alignment/>
    </xf>
    <xf numFmtId="0" fontId="9" fillId="0" borderId="17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18" xfId="0" applyBorder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8" borderId="12" xfId="0" applyFont="1" applyFill="1" applyBorder="1" applyAlignment="1">
      <alignment horizontal="center" wrapText="1"/>
    </xf>
    <xf numFmtId="0" fontId="5" fillId="38" borderId="13" xfId="0" applyFont="1" applyFill="1" applyBorder="1" applyAlignment="1">
      <alignment horizontal="center" wrapText="1"/>
    </xf>
    <xf numFmtId="0" fontId="37" fillId="0" borderId="20" xfId="52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2" fillId="38" borderId="12" xfId="0" applyFont="1" applyFill="1" applyBorder="1" applyAlignment="1">
      <alignment horizontal="center" wrapText="1"/>
    </xf>
    <xf numFmtId="0" fontId="2" fillId="38" borderId="13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nthia@ykbestmover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zoomScalePageLayoutView="0" workbookViewId="0" topLeftCell="A37">
      <selection activeCell="Q55" sqref="Q55"/>
    </sheetView>
  </sheetViews>
  <sheetFormatPr defaultColWidth="9.140625" defaultRowHeight="12.75"/>
  <cols>
    <col min="1" max="1" width="27.28125" style="0" customWidth="1"/>
    <col min="2" max="2" width="7.8515625" style="31" customWidth="1"/>
    <col min="3" max="3" width="5.7109375" style="0" hidden="1" customWidth="1"/>
    <col min="4" max="4" width="6.57421875" style="0" hidden="1" customWidth="1"/>
    <col min="5" max="5" width="27.00390625" style="0" customWidth="1"/>
    <col min="6" max="6" width="7.28125" style="31" customWidth="1"/>
    <col min="7" max="7" width="5.140625" style="0" hidden="1" customWidth="1"/>
    <col min="8" max="8" width="5.8515625" style="0" hidden="1" customWidth="1"/>
    <col min="9" max="9" width="25.421875" style="0" customWidth="1"/>
    <col min="10" max="10" width="8.28125" style="31" customWidth="1"/>
    <col min="11" max="11" width="5.421875" style="0" hidden="1" customWidth="1"/>
    <col min="12" max="12" width="5.28125" style="0" hidden="1" customWidth="1"/>
    <col min="13" max="13" width="9.7109375" style="0" customWidth="1"/>
  </cols>
  <sheetData>
    <row r="1" spans="1:13" ht="24" customHeight="1">
      <c r="A1" s="25" t="s">
        <v>145</v>
      </c>
      <c r="C1" s="42"/>
      <c r="D1" s="42"/>
      <c r="E1" s="43"/>
      <c r="F1" s="44"/>
      <c r="G1" s="69" t="s">
        <v>146</v>
      </c>
      <c r="H1" s="70"/>
      <c r="I1" s="70"/>
      <c r="J1" s="70"/>
      <c r="K1" s="70"/>
      <c r="L1" s="71"/>
      <c r="M1" s="24"/>
    </row>
    <row r="2" spans="1:13" ht="24.75" customHeight="1" thickBot="1">
      <c r="A2" s="52" t="s">
        <v>141</v>
      </c>
      <c r="B2" s="53"/>
      <c r="C2" s="54"/>
      <c r="D2" s="54"/>
      <c r="E2" s="55"/>
      <c r="F2" s="35"/>
      <c r="G2" s="72" t="s">
        <v>128</v>
      </c>
      <c r="H2" s="73"/>
      <c r="I2" s="73"/>
      <c r="J2" s="73"/>
      <c r="K2" s="73"/>
      <c r="L2" s="74"/>
      <c r="M2" s="24"/>
    </row>
    <row r="3" spans="1:13" ht="24.75" customHeight="1" thickBot="1">
      <c r="A3" s="56" t="s">
        <v>142</v>
      </c>
      <c r="B3" s="57"/>
      <c r="C3" s="58"/>
      <c r="D3" s="58"/>
      <c r="E3" s="59"/>
      <c r="F3" s="35"/>
      <c r="G3" s="60"/>
      <c r="H3" s="61"/>
      <c r="I3" s="78" t="s">
        <v>147</v>
      </c>
      <c r="J3" s="78"/>
      <c r="K3" s="61"/>
      <c r="L3" s="62"/>
      <c r="M3" s="24"/>
    </row>
    <row r="4" spans="7:12" ht="12.75" customHeight="1">
      <c r="G4" s="66" t="s">
        <v>148</v>
      </c>
      <c r="H4" s="67"/>
      <c r="I4" s="67"/>
      <c r="J4" s="67"/>
      <c r="K4" s="67"/>
      <c r="L4" s="68"/>
    </row>
    <row r="5" spans="1:13" ht="15">
      <c r="A5" s="51" t="s">
        <v>144</v>
      </c>
      <c r="B5" s="32"/>
      <c r="C5" s="1"/>
      <c r="D5" s="2"/>
      <c r="E5" s="3"/>
      <c r="F5" s="32"/>
      <c r="G5" s="1"/>
      <c r="H5" s="2"/>
      <c r="I5" s="2"/>
      <c r="J5" s="32"/>
      <c r="K5" s="4"/>
      <c r="M5" s="4"/>
    </row>
    <row r="6" spans="2:13" ht="12.75">
      <c r="B6" s="32"/>
      <c r="C6" s="28"/>
      <c r="D6" s="29"/>
      <c r="E6" s="2"/>
      <c r="F6" s="32"/>
      <c r="G6" s="28"/>
      <c r="H6" s="28"/>
      <c r="I6" s="5"/>
      <c r="J6" s="32"/>
      <c r="K6" s="30"/>
      <c r="L6" s="30"/>
      <c r="M6" s="4"/>
    </row>
    <row r="7" spans="1:13" ht="15">
      <c r="A7" s="75" t="s">
        <v>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  <c r="M7" s="4"/>
    </row>
    <row r="8" spans="1:13" ht="19.5" customHeight="1">
      <c r="A8" s="6" t="s">
        <v>23</v>
      </c>
      <c r="B8" s="33"/>
      <c r="C8" s="7">
        <f>+B8*25</f>
        <v>0</v>
      </c>
      <c r="D8" s="8">
        <f>B8*7*18</f>
        <v>0</v>
      </c>
      <c r="E8" s="8" t="s">
        <v>130</v>
      </c>
      <c r="F8" s="33"/>
      <c r="G8" s="7">
        <f>+F8*25</f>
        <v>0</v>
      </c>
      <c r="H8" s="8">
        <f>F8*7*20</f>
        <v>0</v>
      </c>
      <c r="I8" s="9" t="s">
        <v>129</v>
      </c>
      <c r="J8" s="33"/>
      <c r="K8" s="10">
        <f>+J8*10</f>
        <v>0</v>
      </c>
      <c r="L8" s="8">
        <f>J8*7*5</f>
        <v>0</v>
      </c>
      <c r="M8" s="4"/>
    </row>
    <row r="9" spans="1:13" ht="19.5" customHeight="1">
      <c r="A9" s="8" t="s">
        <v>1</v>
      </c>
      <c r="B9" s="33"/>
      <c r="C9" s="7">
        <f>+B9*15</f>
        <v>0</v>
      </c>
      <c r="D9" s="8">
        <f>B9*7*12</f>
        <v>0</v>
      </c>
      <c r="E9" s="8" t="s">
        <v>4</v>
      </c>
      <c r="F9" s="33"/>
      <c r="G9" s="7">
        <f>+F9*15</f>
        <v>0</v>
      </c>
      <c r="H9" s="8">
        <f>F9*7*10</f>
        <v>0</v>
      </c>
      <c r="I9" s="8" t="s">
        <v>5</v>
      </c>
      <c r="J9" s="33"/>
      <c r="K9" s="7">
        <f>+J9*25</f>
        <v>0</v>
      </c>
      <c r="L9" s="8">
        <f>J9*7*15</f>
        <v>0</v>
      </c>
      <c r="M9" s="4"/>
    </row>
    <row r="10" spans="1:13" ht="19.5" customHeight="1">
      <c r="A10" s="6" t="s">
        <v>3</v>
      </c>
      <c r="B10" s="33"/>
      <c r="C10" s="7">
        <f>+B10*10</f>
        <v>0</v>
      </c>
      <c r="D10" s="8">
        <f>B10*7*7</f>
        <v>0</v>
      </c>
      <c r="E10" s="8" t="s">
        <v>2</v>
      </c>
      <c r="F10" s="33"/>
      <c r="G10" s="7">
        <f>+F10*10</f>
        <v>0</v>
      </c>
      <c r="H10" s="8">
        <f>F10*7*7</f>
        <v>0</v>
      </c>
      <c r="I10" s="6" t="s">
        <v>7</v>
      </c>
      <c r="J10" s="33"/>
      <c r="K10" s="7">
        <f>+J10*5</f>
        <v>0</v>
      </c>
      <c r="L10" s="8">
        <f>J10*7*5</f>
        <v>0</v>
      </c>
      <c r="M10" s="4"/>
    </row>
    <row r="11" spans="1:13" ht="19.5" customHeight="1">
      <c r="A11" s="6" t="s">
        <v>10</v>
      </c>
      <c r="B11" s="33"/>
      <c r="C11" s="7">
        <f>+B11*5</f>
        <v>0</v>
      </c>
      <c r="D11" s="8">
        <f>B11*7*5</f>
        <v>0</v>
      </c>
      <c r="E11" s="8" t="s">
        <v>8</v>
      </c>
      <c r="F11" s="33"/>
      <c r="G11" s="7">
        <f>+F11*5</f>
        <v>0</v>
      </c>
      <c r="H11" s="8">
        <f>F11*7*3</f>
        <v>0</v>
      </c>
      <c r="I11" s="8" t="s">
        <v>9</v>
      </c>
      <c r="J11" s="33"/>
      <c r="K11" s="7">
        <f>+J11*5</f>
        <v>0</v>
      </c>
      <c r="L11" s="8">
        <f>J11*7*2</f>
        <v>0</v>
      </c>
      <c r="M11" s="4"/>
    </row>
    <row r="12" spans="1:13" ht="19.5" customHeight="1">
      <c r="A12" s="6" t="s">
        <v>13</v>
      </c>
      <c r="B12" s="33"/>
      <c r="C12" s="7">
        <f>+B12*10</f>
        <v>0</v>
      </c>
      <c r="D12" s="8">
        <f>B12*7*14</f>
        <v>0</v>
      </c>
      <c r="E12" s="6" t="s">
        <v>12</v>
      </c>
      <c r="F12" s="33"/>
      <c r="G12" s="7">
        <f>+F12*70</f>
        <v>0</v>
      </c>
      <c r="H12" s="8">
        <f>F12*7*50</f>
        <v>0</v>
      </c>
      <c r="I12" s="8" t="s">
        <v>11</v>
      </c>
      <c r="J12" s="33"/>
      <c r="K12" s="7">
        <f>+J12*70</f>
        <v>0</v>
      </c>
      <c r="L12" s="8">
        <f>J12*7*70</f>
        <v>0</v>
      </c>
      <c r="M12" s="4"/>
    </row>
    <row r="13" spans="1:13" ht="19.5" customHeight="1">
      <c r="A13" s="6" t="s">
        <v>15</v>
      </c>
      <c r="B13" s="33"/>
      <c r="C13" s="7">
        <f>+B13*40</f>
        <v>0</v>
      </c>
      <c r="D13" s="8">
        <f>B13*7*28</f>
        <v>0</v>
      </c>
      <c r="E13" s="8" t="s">
        <v>16</v>
      </c>
      <c r="F13" s="33"/>
      <c r="G13" s="7">
        <f>+F13*30</f>
        <v>0</v>
      </c>
      <c r="H13" s="8">
        <f>F13*7*40</f>
        <v>0</v>
      </c>
      <c r="I13" s="8" t="s">
        <v>14</v>
      </c>
      <c r="J13" s="33"/>
      <c r="K13" s="7">
        <f>+J13*50</f>
        <v>0</v>
      </c>
      <c r="L13" s="8">
        <f>J13*7*60</f>
        <v>0</v>
      </c>
      <c r="M13" s="4"/>
    </row>
    <row r="14" spans="1:13" ht="19.5" customHeight="1">
      <c r="A14" s="6" t="s">
        <v>19</v>
      </c>
      <c r="B14" s="33"/>
      <c r="C14" s="7">
        <f>+B14*5</f>
        <v>0</v>
      </c>
      <c r="D14" s="8">
        <f>B14*7*5</f>
        <v>0</v>
      </c>
      <c r="E14" s="8" t="s">
        <v>18</v>
      </c>
      <c r="F14" s="33"/>
      <c r="G14" s="7">
        <f>+F14*10</f>
        <v>0</v>
      </c>
      <c r="H14" s="8">
        <f>F14*7*9</f>
        <v>0</v>
      </c>
      <c r="I14" s="8" t="s">
        <v>6</v>
      </c>
      <c r="J14" s="33"/>
      <c r="K14" s="7">
        <f>+J14*25</f>
        <v>0</v>
      </c>
      <c r="L14" s="8">
        <f>J14*7*25</f>
        <v>0</v>
      </c>
      <c r="M14" s="4"/>
    </row>
    <row r="15" spans="1:13" ht="19.5" customHeight="1">
      <c r="A15" s="6" t="s">
        <v>20</v>
      </c>
      <c r="B15" s="33"/>
      <c r="C15" s="7">
        <f>+B15*10</f>
        <v>0</v>
      </c>
      <c r="D15" s="8">
        <f>B15*7*5</f>
        <v>0</v>
      </c>
      <c r="E15" s="8" t="s">
        <v>17</v>
      </c>
      <c r="F15" s="33"/>
      <c r="G15" s="7">
        <f>+F15*15</f>
        <v>0</v>
      </c>
      <c r="H15" s="8">
        <f>F15*7*9</f>
        <v>0</v>
      </c>
      <c r="I15" s="11" t="s">
        <v>22</v>
      </c>
      <c r="J15" s="33"/>
      <c r="K15" s="12">
        <f>+J15*50</f>
        <v>0</v>
      </c>
      <c r="L15" s="8">
        <f>J15*7*35</f>
        <v>0</v>
      </c>
      <c r="M15" s="4"/>
    </row>
    <row r="16" spans="1:13" ht="19.5" customHeight="1">
      <c r="A16" s="26" t="s">
        <v>134</v>
      </c>
      <c r="B16" s="33"/>
      <c r="C16" s="7">
        <f>+B16*10</f>
        <v>0</v>
      </c>
      <c r="D16" s="8">
        <f>B16*7*14</f>
        <v>0</v>
      </c>
      <c r="E16" s="8" t="s">
        <v>21</v>
      </c>
      <c r="F16" s="33"/>
      <c r="G16" s="7">
        <f>+F16*10</f>
        <v>0</v>
      </c>
      <c r="H16" s="8">
        <f>F16*7*7</f>
        <v>0</v>
      </c>
      <c r="I16" s="11"/>
      <c r="J16" s="33"/>
      <c r="K16" s="12"/>
      <c r="L16" s="8"/>
      <c r="M16" s="4"/>
    </row>
    <row r="17" spans="1:13" ht="19.5" customHeight="1">
      <c r="A17" s="6"/>
      <c r="B17" s="45">
        <f>SUM(B8:B16)</f>
        <v>0</v>
      </c>
      <c r="C17" s="46">
        <f>SUM(C8:C16)</f>
        <v>0</v>
      </c>
      <c r="D17" s="47">
        <f>SUM(D8:D16)</f>
        <v>0</v>
      </c>
      <c r="E17" s="47"/>
      <c r="F17" s="48">
        <f>SUM(F8:F16)</f>
        <v>0</v>
      </c>
      <c r="G17" s="46">
        <f>SUM(G8:G16)</f>
        <v>0</v>
      </c>
      <c r="H17" s="47">
        <f>SUM(H8:H16)</f>
        <v>0</v>
      </c>
      <c r="I17" s="47"/>
      <c r="J17" s="49">
        <f>SUM(J8:J16)</f>
        <v>0</v>
      </c>
      <c r="K17" s="13">
        <f>SUM(K8:K16)</f>
        <v>0</v>
      </c>
      <c r="L17" s="15">
        <f>SUM(L8:L16)</f>
        <v>0</v>
      </c>
      <c r="M17" s="23">
        <f>D17+H17+L17</f>
        <v>0</v>
      </c>
    </row>
    <row r="18" spans="1:13" ht="19.5" customHeight="1">
      <c r="A18" s="75" t="s">
        <v>24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4"/>
    </row>
    <row r="19" spans="1:13" ht="19.5" customHeight="1">
      <c r="A19" s="6" t="s">
        <v>25</v>
      </c>
      <c r="B19" s="33"/>
      <c r="C19" s="7">
        <f>+B19*50</f>
        <v>0</v>
      </c>
      <c r="D19" s="8">
        <f>B19*7*35</f>
        <v>0</v>
      </c>
      <c r="E19" s="8" t="s">
        <v>26</v>
      </c>
      <c r="F19" s="33"/>
      <c r="G19" s="7">
        <f>+F19*20</f>
        <v>0</v>
      </c>
      <c r="H19" s="8">
        <f>F19*7*15</f>
        <v>0</v>
      </c>
      <c r="I19" s="8" t="s">
        <v>29</v>
      </c>
      <c r="J19" s="33"/>
      <c r="K19" s="7">
        <f>+J19*20</f>
        <v>0</v>
      </c>
      <c r="L19" s="8">
        <f>J19*7*10</f>
        <v>0</v>
      </c>
      <c r="M19" s="4"/>
    </row>
    <row r="20" spans="1:13" ht="19.5" customHeight="1">
      <c r="A20" s="6" t="s">
        <v>28</v>
      </c>
      <c r="B20" s="33"/>
      <c r="C20" s="7">
        <f>+B20*5</f>
        <v>0</v>
      </c>
      <c r="D20" s="8">
        <f>B20*7*5</f>
        <v>0</v>
      </c>
      <c r="E20" s="8" t="s">
        <v>27</v>
      </c>
      <c r="F20" s="33"/>
      <c r="G20" s="7">
        <f>+F20*20</f>
        <v>0</v>
      </c>
      <c r="H20" s="8">
        <f>F20*7*30</f>
        <v>0</v>
      </c>
      <c r="I20" s="8" t="s">
        <v>30</v>
      </c>
      <c r="J20" s="33"/>
      <c r="K20" s="7">
        <f>+J20*10</f>
        <v>0</v>
      </c>
      <c r="L20" s="8">
        <f>J20*7*7</f>
        <v>0</v>
      </c>
      <c r="M20" s="4"/>
    </row>
    <row r="21" spans="1:13" ht="19.5" customHeight="1">
      <c r="A21" s="6" t="s">
        <v>31</v>
      </c>
      <c r="B21" s="33"/>
      <c r="C21" s="7">
        <f>+B21*30</f>
        <v>0</v>
      </c>
      <c r="D21" s="8">
        <f>B21*7*30</f>
        <v>0</v>
      </c>
      <c r="E21" s="8" t="s">
        <v>32</v>
      </c>
      <c r="F21" s="33"/>
      <c r="G21" s="7">
        <f>+F21*30</f>
        <v>0</v>
      </c>
      <c r="H21" s="8">
        <f>F21*7*22</f>
        <v>0</v>
      </c>
      <c r="I21" s="8"/>
      <c r="J21" s="33"/>
      <c r="K21" s="7"/>
      <c r="L21" s="8"/>
      <c r="M21" s="4"/>
    </row>
    <row r="22" spans="1:13" ht="19.5" customHeight="1">
      <c r="A22" s="6"/>
      <c r="B22" s="48">
        <f>SUM(B19:B21)</f>
        <v>0</v>
      </c>
      <c r="C22" s="46">
        <f>SUM(C19:C21)</f>
        <v>0</v>
      </c>
      <c r="D22" s="47">
        <f>SUM(D19:D21)</f>
        <v>0</v>
      </c>
      <c r="E22" s="47"/>
      <c r="F22" s="48">
        <f>SUM(F19:F21)</f>
        <v>0</v>
      </c>
      <c r="G22" s="46">
        <f>SUM(G19:G21)</f>
        <v>0</v>
      </c>
      <c r="H22" s="47">
        <f>SUM(H19:H21)</f>
        <v>0</v>
      </c>
      <c r="I22" s="47"/>
      <c r="J22" s="49">
        <f>SUM(J19:J21)</f>
        <v>0</v>
      </c>
      <c r="K22" s="13">
        <f>SUM(K19:K21)</f>
        <v>0</v>
      </c>
      <c r="L22" s="15">
        <f>SUM(L19:L21)</f>
        <v>0</v>
      </c>
      <c r="M22" s="23">
        <f>D22+H22+L22</f>
        <v>0</v>
      </c>
    </row>
    <row r="23" spans="1:13" ht="19.5" customHeight="1">
      <c r="A23" s="75" t="s">
        <v>33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4"/>
    </row>
    <row r="24" spans="1:13" ht="19.5" customHeight="1">
      <c r="A24" s="6" t="s">
        <v>34</v>
      </c>
      <c r="B24" s="33"/>
      <c r="C24" s="7">
        <f>+B24*40</f>
        <v>0</v>
      </c>
      <c r="D24" s="8">
        <f>B24*7*20</f>
        <v>0</v>
      </c>
      <c r="E24" s="8" t="s">
        <v>35</v>
      </c>
      <c r="F24" s="33"/>
      <c r="G24" s="7">
        <f>+F24*60</f>
        <v>0</v>
      </c>
      <c r="H24" s="8">
        <f>F24*7*28</f>
        <v>0</v>
      </c>
      <c r="I24" s="8" t="s">
        <v>36</v>
      </c>
      <c r="J24" s="33"/>
      <c r="K24" s="7">
        <f>+J24*65</f>
        <v>0</v>
      </c>
      <c r="L24" s="8">
        <f>J24*7*36</f>
        <v>0</v>
      </c>
      <c r="M24" s="4"/>
    </row>
    <row r="25" spans="1:13" ht="19.5" customHeight="1">
      <c r="A25" s="6" t="s">
        <v>37</v>
      </c>
      <c r="B25" s="33"/>
      <c r="C25" s="7">
        <f>+B25*70</f>
        <v>0</v>
      </c>
      <c r="D25" s="8">
        <f>B25*7*42</f>
        <v>0</v>
      </c>
      <c r="E25" s="8" t="s">
        <v>38</v>
      </c>
      <c r="F25" s="33"/>
      <c r="G25" s="7">
        <f>+F25*70</f>
        <v>0</v>
      </c>
      <c r="H25" s="8">
        <f>F25*7*43</f>
        <v>0</v>
      </c>
      <c r="I25" s="8" t="s">
        <v>49</v>
      </c>
      <c r="J25" s="33"/>
      <c r="K25" s="7">
        <f>+J25*5</f>
        <v>0</v>
      </c>
      <c r="L25" s="8">
        <f>J25*7*7</f>
        <v>0</v>
      </c>
      <c r="M25" s="4"/>
    </row>
    <row r="26" spans="1:13" ht="19.5" customHeight="1">
      <c r="A26" s="6" t="s">
        <v>39</v>
      </c>
      <c r="B26" s="33"/>
      <c r="C26" s="7">
        <f>+B26*25</f>
        <v>0</v>
      </c>
      <c r="D26" s="8">
        <f>B26*7*17</f>
        <v>0</v>
      </c>
      <c r="E26" s="8" t="s">
        <v>40</v>
      </c>
      <c r="F26" s="33"/>
      <c r="G26" s="7">
        <f>+F26*25</f>
        <v>0</v>
      </c>
      <c r="H26" s="8">
        <f>F26*7*18</f>
        <v>0</v>
      </c>
      <c r="I26" s="8" t="s">
        <v>41</v>
      </c>
      <c r="J26" s="33"/>
      <c r="K26" s="7">
        <f>+J26*60</f>
        <v>0</v>
      </c>
      <c r="L26" s="8">
        <f>J26*7*36</f>
        <v>0</v>
      </c>
      <c r="M26" s="4"/>
    </row>
    <row r="27" spans="1:13" ht="19.5" customHeight="1">
      <c r="A27" s="6" t="s">
        <v>42</v>
      </c>
      <c r="B27" s="33"/>
      <c r="C27" s="7">
        <f>+B27*20</f>
        <v>0</v>
      </c>
      <c r="D27" s="8">
        <f>B27*7*9</f>
        <v>0</v>
      </c>
      <c r="E27" s="8" t="s">
        <v>43</v>
      </c>
      <c r="F27" s="33"/>
      <c r="G27" s="7">
        <f>+F27*25</f>
        <v>0</v>
      </c>
      <c r="H27" s="8">
        <f>F27*7*18</f>
        <v>0</v>
      </c>
      <c r="I27" s="8" t="s">
        <v>44</v>
      </c>
      <c r="J27" s="33"/>
      <c r="K27" s="7">
        <f>+J27*50</f>
        <v>0</v>
      </c>
      <c r="L27" s="8">
        <f>J27*7*29</f>
        <v>0</v>
      </c>
      <c r="M27" s="4"/>
    </row>
    <row r="28" spans="1:13" ht="19.5" customHeight="1">
      <c r="A28" s="6" t="s">
        <v>45</v>
      </c>
      <c r="B28" s="33"/>
      <c r="C28" s="7">
        <f>+B28*50</f>
        <v>0</v>
      </c>
      <c r="D28" s="8">
        <f>B28*7*29</f>
        <v>0</v>
      </c>
      <c r="E28" s="8" t="s">
        <v>46</v>
      </c>
      <c r="F28" s="33"/>
      <c r="G28" s="7">
        <f>+F28*5</f>
        <v>0</v>
      </c>
      <c r="H28" s="8">
        <f>F28*7*7</f>
        <v>0</v>
      </c>
      <c r="I28" s="8" t="s">
        <v>47</v>
      </c>
      <c r="J28" s="33"/>
      <c r="K28" s="7">
        <f>+J28*40</f>
        <v>0</v>
      </c>
      <c r="L28" s="8">
        <f>J28*7*18</f>
        <v>0</v>
      </c>
      <c r="M28" s="4"/>
    </row>
    <row r="29" spans="1:13" ht="19.5" customHeight="1">
      <c r="A29" s="6" t="s">
        <v>48</v>
      </c>
      <c r="B29" s="33"/>
      <c r="C29" s="7">
        <f>+B29*60</f>
        <v>0</v>
      </c>
      <c r="D29" s="8">
        <f>B29*7*36</f>
        <v>0</v>
      </c>
      <c r="E29" s="27"/>
      <c r="F29" s="36"/>
      <c r="G29" s="27"/>
      <c r="H29" s="27"/>
      <c r="I29" s="8"/>
      <c r="J29" s="33"/>
      <c r="K29" s="7"/>
      <c r="L29" s="8"/>
      <c r="M29" s="4"/>
    </row>
    <row r="30" spans="1:13" ht="19.5" customHeight="1">
      <c r="A30" s="6"/>
      <c r="B30" s="45">
        <f>SUM(B24:B29)</f>
        <v>0</v>
      </c>
      <c r="C30" s="46">
        <f>SUM(C24:C29)</f>
        <v>0</v>
      </c>
      <c r="D30" s="47">
        <f>SUM(D24:D29)</f>
        <v>0</v>
      </c>
      <c r="E30" s="47"/>
      <c r="F30" s="45">
        <f>SUM(F24:F29)</f>
        <v>0</v>
      </c>
      <c r="G30" s="46">
        <f>SUM(G24:G29)</f>
        <v>0</v>
      </c>
      <c r="H30" s="47">
        <f>SUM(H24:H29)</f>
        <v>0</v>
      </c>
      <c r="I30" s="47"/>
      <c r="J30" s="45">
        <f>SUM(J24:J29)</f>
        <v>0</v>
      </c>
      <c r="K30" s="13">
        <f>SUM(K24:K29)</f>
        <v>0</v>
      </c>
      <c r="L30" s="15">
        <f>SUM(L24:L29)</f>
        <v>0</v>
      </c>
      <c r="M30" s="23">
        <f>D30+H30+L30</f>
        <v>0</v>
      </c>
    </row>
    <row r="31" spans="1:13" ht="19.5" customHeight="1">
      <c r="A31" s="75" t="s">
        <v>50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7"/>
      <c r="M31" s="4"/>
    </row>
    <row r="32" spans="1:13" ht="19.5" customHeight="1">
      <c r="A32" s="6" t="s">
        <v>51</v>
      </c>
      <c r="B32" s="33"/>
      <c r="C32" s="7">
        <f>+B32*3</f>
        <v>0</v>
      </c>
      <c r="D32" s="8">
        <f>B32*7*1</f>
        <v>0</v>
      </c>
      <c r="E32" s="8" t="s">
        <v>52</v>
      </c>
      <c r="F32" s="33"/>
      <c r="G32" s="7">
        <f>+F32*5</f>
        <v>0</v>
      </c>
      <c r="H32" s="8">
        <f>F32*7*3</f>
        <v>0</v>
      </c>
      <c r="I32" s="8" t="s">
        <v>53</v>
      </c>
      <c r="J32" s="33"/>
      <c r="K32" s="7">
        <f>+J32*10</f>
        <v>0</v>
      </c>
      <c r="L32" s="8">
        <f>J32*7*7</f>
        <v>0</v>
      </c>
      <c r="M32" s="4"/>
    </row>
    <row r="33" spans="1:13" ht="19.5" customHeight="1">
      <c r="A33" s="6" t="s">
        <v>54</v>
      </c>
      <c r="B33" s="33"/>
      <c r="C33" s="7">
        <f>+B33*10</f>
        <v>0</v>
      </c>
      <c r="D33" s="8">
        <f>B33*7*7</f>
        <v>0</v>
      </c>
      <c r="E33" s="8" t="s">
        <v>55</v>
      </c>
      <c r="F33" s="33"/>
      <c r="G33" s="7">
        <f>+F33*5</f>
        <v>0</v>
      </c>
      <c r="H33" s="8">
        <f>F33*7*2</f>
        <v>0</v>
      </c>
      <c r="I33" s="8" t="s">
        <v>56</v>
      </c>
      <c r="J33" s="33"/>
      <c r="K33" s="7">
        <f>+J33*10</f>
        <v>0</v>
      </c>
      <c r="L33" s="8">
        <f>J33*7*7</f>
        <v>0</v>
      </c>
      <c r="M33" s="4"/>
    </row>
    <row r="34" spans="1:13" ht="19.5" customHeight="1">
      <c r="A34" s="6" t="s">
        <v>57</v>
      </c>
      <c r="B34" s="33"/>
      <c r="C34" s="7">
        <f>+B34*30</f>
        <v>0</v>
      </c>
      <c r="D34" s="8">
        <f>B34*7*16</f>
        <v>0</v>
      </c>
      <c r="E34" s="8"/>
      <c r="F34" s="33"/>
      <c r="G34" s="7"/>
      <c r="H34" s="8"/>
      <c r="I34" s="8"/>
      <c r="J34" s="33"/>
      <c r="K34" s="7"/>
      <c r="L34" s="8"/>
      <c r="M34" s="4"/>
    </row>
    <row r="35" spans="1:13" ht="19.5" customHeight="1">
      <c r="A35" s="6"/>
      <c r="B35" s="45">
        <f>SUM(B32:B34)</f>
        <v>0</v>
      </c>
      <c r="C35" s="46">
        <f>SUM(C32:C34)</f>
        <v>0</v>
      </c>
      <c r="D35" s="47">
        <f>SUM(D32:D34)</f>
        <v>0</v>
      </c>
      <c r="E35" s="47"/>
      <c r="F35" s="45">
        <f>SUM(F32:F34)</f>
        <v>0</v>
      </c>
      <c r="G35" s="46">
        <f>SUM(G32:G34)</f>
        <v>0</v>
      </c>
      <c r="H35" s="47">
        <f>SUM(H32:H34)</f>
        <v>0</v>
      </c>
      <c r="I35" s="47"/>
      <c r="J35" s="45">
        <f>SUM(J32:J34)</f>
        <v>0</v>
      </c>
      <c r="K35" s="13">
        <f>SUM(K32:K34)</f>
        <v>0</v>
      </c>
      <c r="L35" s="15">
        <f>SUM(L32:L34)</f>
        <v>0</v>
      </c>
      <c r="M35" s="23">
        <f>D35+H35+L35</f>
        <v>0</v>
      </c>
    </row>
    <row r="36" spans="1:13" ht="19.5" customHeight="1">
      <c r="A36" s="75" t="s">
        <v>58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4"/>
    </row>
    <row r="37" spans="1:13" ht="29.25" customHeight="1">
      <c r="A37" s="6" t="s">
        <v>59</v>
      </c>
      <c r="B37" s="33"/>
      <c r="C37" s="7">
        <f>+B37*10</f>
        <v>0</v>
      </c>
      <c r="D37" s="8">
        <f>B37*7*10</f>
        <v>0</v>
      </c>
      <c r="E37" s="8" t="s">
        <v>60</v>
      </c>
      <c r="F37" s="33"/>
      <c r="G37" s="7">
        <f>+F37*15</f>
        <v>0</v>
      </c>
      <c r="H37" s="8">
        <f>F37*7*15</f>
        <v>0</v>
      </c>
      <c r="I37" s="8" t="s">
        <v>61</v>
      </c>
      <c r="J37" s="33"/>
      <c r="K37" s="7">
        <f>+J37*10</f>
        <v>0</v>
      </c>
      <c r="L37" s="8">
        <f>J37*7*5</f>
        <v>0</v>
      </c>
      <c r="M37" s="4"/>
    </row>
    <row r="38" spans="1:13" ht="19.5" customHeight="1">
      <c r="A38" s="6" t="s">
        <v>62</v>
      </c>
      <c r="B38" s="33"/>
      <c r="C38" s="7">
        <f>+B38*25</f>
        <v>0</v>
      </c>
      <c r="D38" s="8">
        <f>B38*7*20</f>
        <v>0</v>
      </c>
      <c r="E38" s="8" t="s">
        <v>63</v>
      </c>
      <c r="F38" s="33"/>
      <c r="G38" s="7">
        <f>+F38*45</f>
        <v>0</v>
      </c>
      <c r="H38" s="8">
        <f>F38*7*33</f>
        <v>0</v>
      </c>
      <c r="I38" s="8" t="s">
        <v>64</v>
      </c>
      <c r="J38" s="33"/>
      <c r="K38" s="7">
        <f>+J38*60</f>
        <v>0</v>
      </c>
      <c r="L38" s="8">
        <f>J38*7*45</f>
        <v>0</v>
      </c>
      <c r="M38" s="4"/>
    </row>
    <row r="39" spans="1:12" ht="19.5" customHeight="1">
      <c r="A39" s="6" t="s">
        <v>65</v>
      </c>
      <c r="B39" s="33"/>
      <c r="C39" s="7">
        <f>+B39*25</f>
        <v>0</v>
      </c>
      <c r="D39" s="8">
        <f>B39*7*21</f>
        <v>0</v>
      </c>
      <c r="E39" s="8" t="s">
        <v>67</v>
      </c>
      <c r="F39" s="33"/>
      <c r="G39" s="7">
        <f>+F39*25</f>
        <v>0</v>
      </c>
      <c r="H39" s="8">
        <f>F39*7*28</f>
        <v>0</v>
      </c>
      <c r="I39" s="8" t="s">
        <v>66</v>
      </c>
      <c r="J39" s="33"/>
      <c r="K39" s="7">
        <f>+J39*5</f>
        <v>0</v>
      </c>
      <c r="L39" s="8">
        <f>J39*7*4</f>
        <v>0</v>
      </c>
    </row>
    <row r="40" spans="1:13" ht="19.5" customHeight="1">
      <c r="A40" s="6"/>
      <c r="B40" s="45">
        <f>SUM(B37:B39)</f>
        <v>0</v>
      </c>
      <c r="C40" s="46">
        <f>SUM(C37:C39)</f>
        <v>0</v>
      </c>
      <c r="D40" s="47">
        <f>SUM(D37:D39)</f>
        <v>0</v>
      </c>
      <c r="E40" s="47"/>
      <c r="F40" s="45">
        <f>SUM(F37:F39)</f>
        <v>0</v>
      </c>
      <c r="G40" s="46">
        <f>SUM(G37:G39)</f>
        <v>0</v>
      </c>
      <c r="H40" s="47">
        <f>SUM(H37:H39)</f>
        <v>0</v>
      </c>
      <c r="I40" s="47"/>
      <c r="J40" s="45">
        <f>SUM(J37:J39)</f>
        <v>0</v>
      </c>
      <c r="K40" s="13">
        <f>SUM(K37:K39)</f>
        <v>0</v>
      </c>
      <c r="L40" s="15">
        <f>SUM(L37:L39)</f>
        <v>0</v>
      </c>
      <c r="M40" s="23">
        <f>D40+H40+L40</f>
        <v>0</v>
      </c>
    </row>
    <row r="41" spans="1:13" ht="19.5" customHeight="1">
      <c r="A41" s="75" t="s">
        <v>68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7"/>
      <c r="M41" s="4"/>
    </row>
    <row r="42" spans="1:13" ht="19.5" customHeight="1">
      <c r="A42" s="6" t="s">
        <v>69</v>
      </c>
      <c r="B42" s="33"/>
      <c r="C42" s="7">
        <f>+B42*2</f>
        <v>0</v>
      </c>
      <c r="D42" s="8">
        <f>B42*7*2</f>
        <v>0</v>
      </c>
      <c r="E42" s="8" t="s">
        <v>70</v>
      </c>
      <c r="F42" s="33"/>
      <c r="G42" s="7">
        <f>+F42*20</f>
        <v>0</v>
      </c>
      <c r="H42" s="8">
        <f>F42*7*22</f>
        <v>0</v>
      </c>
      <c r="I42" s="8" t="s">
        <v>71</v>
      </c>
      <c r="J42" s="33"/>
      <c r="K42" s="7">
        <f>+J42*5</f>
        <v>0</v>
      </c>
      <c r="L42" s="8">
        <f>J42*7*4</f>
        <v>0</v>
      </c>
      <c r="M42" s="4"/>
    </row>
    <row r="43" spans="1:13" ht="19.5" customHeight="1">
      <c r="A43" s="6" t="s">
        <v>72</v>
      </c>
      <c r="B43" s="33"/>
      <c r="C43" s="7">
        <f>+B43*15</f>
        <v>0</v>
      </c>
      <c r="D43" s="8">
        <f>B43*7*5</f>
        <v>0</v>
      </c>
      <c r="E43" s="8" t="s">
        <v>73</v>
      </c>
      <c r="F43" s="33"/>
      <c r="G43" s="7">
        <f>+F43*3</f>
        <v>0</v>
      </c>
      <c r="H43" s="8">
        <f>F43*7*3</f>
        <v>0</v>
      </c>
      <c r="I43" s="8" t="s">
        <v>74</v>
      </c>
      <c r="J43" s="33"/>
      <c r="K43" s="7">
        <f>+J43*10</f>
        <v>0</v>
      </c>
      <c r="L43" s="8">
        <f>J43*7*8</f>
        <v>0</v>
      </c>
      <c r="M43" s="4"/>
    </row>
    <row r="44" spans="1:13" ht="19.5" customHeight="1">
      <c r="A44" s="6" t="s">
        <v>75</v>
      </c>
      <c r="B44" s="33"/>
      <c r="C44" s="7">
        <f>+B44*20</f>
        <v>0</v>
      </c>
      <c r="D44" s="8">
        <f>B44*7*10</f>
        <v>0</v>
      </c>
      <c r="E44" s="8" t="s">
        <v>136</v>
      </c>
      <c r="F44" s="33"/>
      <c r="G44" s="7">
        <f>+F44*5</f>
        <v>0</v>
      </c>
      <c r="H44" s="8">
        <f>F44*7*4</f>
        <v>0</v>
      </c>
      <c r="I44" s="8" t="s">
        <v>135</v>
      </c>
      <c r="J44" s="33"/>
      <c r="K44" s="7" t="s">
        <v>135</v>
      </c>
      <c r="L44" s="8">
        <f>J44*7*10</f>
        <v>0</v>
      </c>
      <c r="M44" s="4"/>
    </row>
    <row r="45" spans="1:13" ht="19.5" customHeight="1">
      <c r="A45" s="6"/>
      <c r="B45" s="45">
        <f>SUM(B42:B44)</f>
        <v>0</v>
      </c>
      <c r="C45" s="46">
        <f>SUM(C42:C44)</f>
        <v>0</v>
      </c>
      <c r="D45" s="47">
        <f>SUM(D42:D44)</f>
        <v>0</v>
      </c>
      <c r="E45" s="47"/>
      <c r="F45" s="45">
        <f>SUM(F42:F44)</f>
        <v>0</v>
      </c>
      <c r="G45" s="46">
        <f>SUM(G42:G44)</f>
        <v>0</v>
      </c>
      <c r="H45" s="47">
        <f>SUM(H42:H44)</f>
        <v>0</v>
      </c>
      <c r="I45" s="47"/>
      <c r="J45" s="45">
        <f>SUM(J42:J44)</f>
        <v>0</v>
      </c>
      <c r="K45" s="13">
        <f>SUM(K42:K44)</f>
        <v>0</v>
      </c>
      <c r="L45" s="15">
        <f>SUM(L42:L44)</f>
        <v>0</v>
      </c>
      <c r="M45" s="23">
        <f>D45+H45+L45</f>
        <v>0</v>
      </c>
    </row>
    <row r="46" spans="1:13" ht="19.5" customHeight="1">
      <c r="A46" s="75" t="s">
        <v>76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4"/>
    </row>
    <row r="47" spans="1:13" ht="19.5" customHeight="1">
      <c r="A47" s="6" t="s">
        <v>77</v>
      </c>
      <c r="B47" s="33"/>
      <c r="C47" s="7">
        <f>+B47*5</f>
        <v>0</v>
      </c>
      <c r="D47" s="8">
        <f>B47*7*5</f>
        <v>0</v>
      </c>
      <c r="E47" s="8" t="s">
        <v>78</v>
      </c>
      <c r="F47" s="33"/>
      <c r="G47" s="7">
        <f>F47*10</f>
        <v>0</v>
      </c>
      <c r="H47" s="8">
        <f>F47*7*7</f>
        <v>0</v>
      </c>
      <c r="I47" s="8" t="s">
        <v>79</v>
      </c>
      <c r="J47" s="33"/>
      <c r="K47" s="7">
        <f>+J47*10</f>
        <v>0</v>
      </c>
      <c r="L47" s="8">
        <f>J47*7*7</f>
        <v>0</v>
      </c>
      <c r="M47" s="4"/>
    </row>
    <row r="48" spans="1:13" ht="19.5" customHeight="1">
      <c r="A48" s="6" t="s">
        <v>80</v>
      </c>
      <c r="B48" s="33"/>
      <c r="C48" s="7">
        <f>+B48*5</f>
        <v>0</v>
      </c>
      <c r="D48" s="8">
        <f>B48*7*5</f>
        <v>0</v>
      </c>
      <c r="E48" s="8" t="s">
        <v>81</v>
      </c>
      <c r="F48" s="33"/>
      <c r="G48" s="7">
        <f>+F48*10</f>
        <v>0</v>
      </c>
      <c r="H48" s="8">
        <f>F48*7*7</f>
        <v>0</v>
      </c>
      <c r="I48" s="8" t="s">
        <v>137</v>
      </c>
      <c r="J48" s="33"/>
      <c r="K48" s="7">
        <f>+J48*5</f>
        <v>0</v>
      </c>
      <c r="L48" s="8">
        <f>J48*7*4</f>
        <v>0</v>
      </c>
      <c r="M48" s="4"/>
    </row>
    <row r="49" spans="1:13" ht="19.5" customHeight="1">
      <c r="A49" s="6" t="s">
        <v>83</v>
      </c>
      <c r="B49" s="33"/>
      <c r="C49" s="7">
        <f>+B49*15</f>
        <v>0</v>
      </c>
      <c r="D49" s="8">
        <f>B49*7*20</f>
        <v>0</v>
      </c>
      <c r="E49" s="8" t="s">
        <v>84</v>
      </c>
      <c r="F49" s="33"/>
      <c r="G49" s="7">
        <f>+F49*15</f>
        <v>0</v>
      </c>
      <c r="H49" s="8">
        <f>F49*7*8</f>
        <v>0</v>
      </c>
      <c r="I49" s="8" t="s">
        <v>82</v>
      </c>
      <c r="J49" s="33"/>
      <c r="K49" s="7">
        <f>+J49*30</f>
        <v>0</v>
      </c>
      <c r="L49" s="8">
        <f>J49*7*21</f>
        <v>0</v>
      </c>
      <c r="M49" s="4"/>
    </row>
    <row r="50" spans="1:13" ht="19.5" customHeight="1">
      <c r="A50" s="6" t="s">
        <v>85</v>
      </c>
      <c r="B50" s="33"/>
      <c r="C50" s="7">
        <f>+B50*5</f>
        <v>0</v>
      </c>
      <c r="D50" s="8">
        <f>B50*7*3</f>
        <v>0</v>
      </c>
      <c r="E50" s="8" t="s">
        <v>86</v>
      </c>
      <c r="F50" s="33"/>
      <c r="G50" s="7">
        <f>+F50*5</f>
        <v>0</v>
      </c>
      <c r="H50" s="8">
        <f>F50*7*5</f>
        <v>0</v>
      </c>
      <c r="I50" s="8" t="s">
        <v>87</v>
      </c>
      <c r="J50" s="33"/>
      <c r="K50" s="7">
        <f>+J50*10</f>
        <v>0</v>
      </c>
      <c r="L50" s="8">
        <f>J50*7*14</f>
        <v>0</v>
      </c>
      <c r="M50" s="4"/>
    </row>
    <row r="51" spans="1:13" ht="19.5" customHeight="1">
      <c r="A51" s="6"/>
      <c r="B51" s="45">
        <f>SUM(B47:B50)</f>
        <v>0</v>
      </c>
      <c r="C51" s="46">
        <f>SUM(C47:C50)</f>
        <v>0</v>
      </c>
      <c r="D51" s="47">
        <f>SUM(D47:D50)</f>
        <v>0</v>
      </c>
      <c r="E51" s="47"/>
      <c r="F51" s="45">
        <f>SUM(F47:F50)</f>
        <v>0</v>
      </c>
      <c r="G51" s="46">
        <f>SUM(G47:G50)</f>
        <v>0</v>
      </c>
      <c r="H51" s="47">
        <f>SUM(H47:H50)</f>
        <v>0</v>
      </c>
      <c r="I51" s="47"/>
      <c r="J51" s="45">
        <f>SUM(J47:J50)</f>
        <v>0</v>
      </c>
      <c r="K51" s="13">
        <f>SUM(K47:K50)</f>
        <v>0</v>
      </c>
      <c r="L51" s="15">
        <f>SUM(L47:L50)</f>
        <v>0</v>
      </c>
      <c r="M51" s="23">
        <f>D51+H51+L51</f>
        <v>0</v>
      </c>
    </row>
    <row r="52" spans="1:13" ht="19.5" customHeight="1">
      <c r="A52" s="75" t="s">
        <v>88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7"/>
      <c r="M52" s="4"/>
    </row>
    <row r="53" spans="1:13" ht="19.5" customHeight="1">
      <c r="A53" s="6" t="s">
        <v>95</v>
      </c>
      <c r="B53" s="33"/>
      <c r="C53" s="7">
        <f>+B53*30</f>
        <v>0</v>
      </c>
      <c r="D53" s="8">
        <f>B53*7*20</f>
        <v>0</v>
      </c>
      <c r="E53" s="6" t="s">
        <v>90</v>
      </c>
      <c r="F53" s="33"/>
      <c r="G53" s="7">
        <f>+F53*5</f>
        <v>0</v>
      </c>
      <c r="H53" s="8">
        <f>F53*7*3</f>
        <v>0</v>
      </c>
      <c r="I53" s="8" t="s">
        <v>89</v>
      </c>
      <c r="J53" s="41"/>
      <c r="K53" s="7">
        <f>+J53*10</f>
        <v>0</v>
      </c>
      <c r="L53" s="8">
        <f>J53*7*7</f>
        <v>0</v>
      </c>
      <c r="M53" s="4"/>
    </row>
    <row r="54" spans="1:13" ht="19.5" customHeight="1">
      <c r="A54" s="6" t="s">
        <v>138</v>
      </c>
      <c r="B54" s="33"/>
      <c r="C54" s="7">
        <f>+B54*10</f>
        <v>0</v>
      </c>
      <c r="D54" s="8">
        <f>B54*7*14</f>
        <v>0</v>
      </c>
      <c r="E54" s="6" t="s">
        <v>92</v>
      </c>
      <c r="F54" s="33"/>
      <c r="G54" s="7">
        <f>+F54*2</f>
        <v>0</v>
      </c>
      <c r="H54" s="8">
        <f>F54*7*2</f>
        <v>0</v>
      </c>
      <c r="I54" s="8" t="s">
        <v>91</v>
      </c>
      <c r="J54" s="41"/>
      <c r="K54" s="7">
        <f>+J54*5</f>
        <v>0</v>
      </c>
      <c r="L54" s="8">
        <f>J54*7*1</f>
        <v>0</v>
      </c>
      <c r="M54" s="4"/>
    </row>
    <row r="55" spans="1:13" ht="19.5" customHeight="1">
      <c r="A55" s="6" t="s">
        <v>97</v>
      </c>
      <c r="B55" s="33"/>
      <c r="C55" s="7">
        <f>+B55*20</f>
        <v>0</v>
      </c>
      <c r="D55" s="8">
        <f>B55*7*10</f>
        <v>0</v>
      </c>
      <c r="E55" s="8" t="s">
        <v>93</v>
      </c>
      <c r="F55" s="33"/>
      <c r="G55" s="7">
        <f>+F55*5</f>
        <v>0</v>
      </c>
      <c r="H55" s="8">
        <f>F55*7*3</f>
        <v>0</v>
      </c>
      <c r="I55" s="8" t="s">
        <v>94</v>
      </c>
      <c r="J55" s="41"/>
      <c r="K55" s="7">
        <f>+J55*5</f>
        <v>0</v>
      </c>
      <c r="L55" s="8">
        <f>J55*7*5</f>
        <v>0</v>
      </c>
      <c r="M55" s="4"/>
    </row>
    <row r="56" spans="1:13" ht="19.5" customHeight="1">
      <c r="A56" s="6" t="s">
        <v>100</v>
      </c>
      <c r="B56" s="33"/>
      <c r="C56" s="7">
        <f>+B56*10</f>
        <v>0</v>
      </c>
      <c r="D56" s="8">
        <f>B56*7*9</f>
        <v>0</v>
      </c>
      <c r="E56" s="8" t="s">
        <v>96</v>
      </c>
      <c r="F56" s="33"/>
      <c r="G56" s="7">
        <f>+F56*2</f>
        <v>0</v>
      </c>
      <c r="H56" s="8">
        <f>F56*7*1</f>
        <v>0</v>
      </c>
      <c r="I56" s="8" t="s">
        <v>99</v>
      </c>
      <c r="J56" s="41"/>
      <c r="K56" s="7">
        <f>+J56*5</f>
        <v>0</v>
      </c>
      <c r="L56" s="8">
        <f>J56*7*5</f>
        <v>0</v>
      </c>
      <c r="M56" s="4"/>
    </row>
    <row r="57" spans="1:13" ht="19.5" customHeight="1">
      <c r="A57" s="6" t="s">
        <v>103</v>
      </c>
      <c r="B57" s="33"/>
      <c r="C57" s="7">
        <f>+B57*10</f>
        <v>0</v>
      </c>
      <c r="D57" s="8">
        <f>B57*7*7</f>
        <v>0</v>
      </c>
      <c r="E57" s="8" t="s">
        <v>140</v>
      </c>
      <c r="F57" s="33"/>
      <c r="G57" s="7">
        <f>+F57*20</f>
        <v>0</v>
      </c>
      <c r="H57" s="8">
        <f>F57*7*22</f>
        <v>0</v>
      </c>
      <c r="I57" s="8" t="s">
        <v>102</v>
      </c>
      <c r="J57" s="41"/>
      <c r="K57" s="7">
        <f>+J57*40</f>
        <v>0</v>
      </c>
      <c r="L57" s="8">
        <f>J57*7*30</f>
        <v>0</v>
      </c>
      <c r="M57" s="4"/>
    </row>
    <row r="58" spans="1:13" ht="19.5" customHeight="1">
      <c r="A58" s="6" t="s">
        <v>105</v>
      </c>
      <c r="B58" s="33"/>
      <c r="C58" s="7">
        <f>+B58*10</f>
        <v>0</v>
      </c>
      <c r="D58" s="8">
        <f>B58*7*5</f>
        <v>0</v>
      </c>
      <c r="E58" s="8" t="s">
        <v>98</v>
      </c>
      <c r="F58" s="33"/>
      <c r="G58" s="7">
        <f>+F58*5</f>
        <v>0</v>
      </c>
      <c r="H58" s="8">
        <f>F58*7*5</f>
        <v>0</v>
      </c>
      <c r="I58" s="8" t="s">
        <v>104</v>
      </c>
      <c r="J58" s="41"/>
      <c r="K58" s="7">
        <f>+J58*5</f>
        <v>0</v>
      </c>
      <c r="L58" s="8">
        <f>J58*7*5</f>
        <v>0</v>
      </c>
      <c r="M58" s="4"/>
    </row>
    <row r="59" spans="1:13" ht="19.5" customHeight="1">
      <c r="A59" s="6" t="s">
        <v>108</v>
      </c>
      <c r="B59" s="33"/>
      <c r="C59" s="7">
        <f>+B59*10</f>
        <v>0</v>
      </c>
      <c r="D59" s="8">
        <f>B59*7*5</f>
        <v>0</v>
      </c>
      <c r="E59" s="8" t="s">
        <v>101</v>
      </c>
      <c r="F59" s="33"/>
      <c r="G59" s="7">
        <f>+F59*20</f>
        <v>0</v>
      </c>
      <c r="H59" s="8">
        <f>F59*7*14</f>
        <v>0</v>
      </c>
      <c r="I59" s="8" t="s">
        <v>107</v>
      </c>
      <c r="J59" s="41"/>
      <c r="K59" s="7">
        <f>+J59*5</f>
        <v>0</v>
      </c>
      <c r="L59" s="8">
        <f>J59*7*5</f>
        <v>0</v>
      </c>
      <c r="M59" s="4"/>
    </row>
    <row r="60" spans="1:13" ht="19.5" customHeight="1">
      <c r="A60" s="6" t="s">
        <v>111</v>
      </c>
      <c r="B60" s="33"/>
      <c r="C60" s="7">
        <f>+B60*10</f>
        <v>0</v>
      </c>
      <c r="D60" s="8">
        <f>B60*7*7</f>
        <v>0</v>
      </c>
      <c r="E60" s="8" t="s">
        <v>106</v>
      </c>
      <c r="F60" s="33"/>
      <c r="G60" s="7">
        <f>+F60*2</f>
        <v>0</v>
      </c>
      <c r="H60" s="8">
        <f>F60*7*1</f>
        <v>0</v>
      </c>
      <c r="I60" s="8" t="s">
        <v>110</v>
      </c>
      <c r="J60" s="41"/>
      <c r="K60" s="7">
        <f>+J60*10</f>
        <v>0</v>
      </c>
      <c r="L60" s="8">
        <f>J60*7*5</f>
        <v>0</v>
      </c>
      <c r="M60" s="4"/>
    </row>
    <row r="61" spans="1:13" ht="19.5" customHeight="1">
      <c r="A61" s="6" t="s">
        <v>114</v>
      </c>
      <c r="B61" s="33"/>
      <c r="C61" s="7">
        <f>+B61*20</f>
        <v>0</v>
      </c>
      <c r="D61" s="8">
        <f>B61*7*20</f>
        <v>0</v>
      </c>
      <c r="E61" s="8" t="s">
        <v>113</v>
      </c>
      <c r="F61" s="33"/>
      <c r="G61" s="7">
        <f>+F61*15</f>
        <v>0</v>
      </c>
      <c r="H61" s="8">
        <f>F61*7*9</f>
        <v>0</v>
      </c>
      <c r="I61" s="8" t="s">
        <v>112</v>
      </c>
      <c r="J61" s="41"/>
      <c r="K61" s="7">
        <f>+J61*10</f>
        <v>0</v>
      </c>
      <c r="L61" s="8">
        <f>J61*7*7</f>
        <v>0</v>
      </c>
      <c r="M61" s="4"/>
    </row>
    <row r="62" spans="1:13" ht="19.5" customHeight="1">
      <c r="A62" s="8" t="s">
        <v>109</v>
      </c>
      <c r="B62" s="33"/>
      <c r="C62" s="7">
        <f>+B62*2</f>
        <v>0</v>
      </c>
      <c r="D62" s="8">
        <f>B62*7*3</f>
        <v>0</v>
      </c>
      <c r="E62" s="8" t="s">
        <v>115</v>
      </c>
      <c r="F62" s="33"/>
      <c r="G62" s="7">
        <f>+F62*2</f>
        <v>0</v>
      </c>
      <c r="H62" s="8">
        <f>F62*7*1</f>
        <v>0</v>
      </c>
      <c r="I62" s="8" t="s">
        <v>116</v>
      </c>
      <c r="J62" s="41"/>
      <c r="K62" s="7">
        <f>+J62*5</f>
        <v>0</v>
      </c>
      <c r="L62" s="8">
        <f>J62*7*1</f>
        <v>0</v>
      </c>
      <c r="M62" s="4"/>
    </row>
    <row r="63" spans="1:13" ht="19.5" customHeight="1">
      <c r="A63" s="8" t="s">
        <v>119</v>
      </c>
      <c r="B63" s="33"/>
      <c r="C63" s="7">
        <f>+B63*10</f>
        <v>0</v>
      </c>
      <c r="D63" s="8">
        <f>B63*7*5</f>
        <v>0</v>
      </c>
      <c r="E63" s="8" t="s">
        <v>117</v>
      </c>
      <c r="F63" s="33"/>
      <c r="G63" s="7">
        <f>+F63*30</f>
        <v>0</v>
      </c>
      <c r="H63" s="8">
        <f>F63*7*20</f>
        <v>0</v>
      </c>
      <c r="I63" s="8" t="s">
        <v>118</v>
      </c>
      <c r="J63" s="41"/>
      <c r="K63" s="7">
        <f>+J63*20</f>
        <v>0</v>
      </c>
      <c r="L63" s="8">
        <f>J63*7*20</f>
        <v>0</v>
      </c>
      <c r="M63" s="4"/>
    </row>
    <row r="64" spans="1:13" ht="19.5" customHeight="1">
      <c r="A64" s="6"/>
      <c r="B64" s="45">
        <f>SUM(B53:B63)</f>
        <v>0</v>
      </c>
      <c r="C64" s="46">
        <f>SUM(C53:C63)</f>
        <v>0</v>
      </c>
      <c r="D64" s="47">
        <f>SUM(D53:D63)</f>
        <v>0</v>
      </c>
      <c r="E64" s="47"/>
      <c r="F64" s="45">
        <f>SUM(F53:F63)</f>
        <v>0</v>
      </c>
      <c r="G64" s="46">
        <f>SUM(G53:G63)</f>
        <v>0</v>
      </c>
      <c r="H64" s="47">
        <f>SUM(H53:H63)</f>
        <v>0</v>
      </c>
      <c r="I64" s="47"/>
      <c r="J64" s="45">
        <f>SUM(J53:J63)</f>
        <v>0</v>
      </c>
      <c r="K64" s="13">
        <f>SUM(K53:K63)</f>
        <v>0</v>
      </c>
      <c r="L64" s="15">
        <f>SUM(L53:L63)</f>
        <v>0</v>
      </c>
      <c r="M64" s="23">
        <f>D64+H64+L64</f>
        <v>0</v>
      </c>
    </row>
    <row r="65" spans="1:13" ht="19.5" customHeight="1">
      <c r="A65" s="63" t="s">
        <v>120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5"/>
      <c r="M65" s="4"/>
    </row>
    <row r="66" spans="1:13" ht="19.5" customHeight="1">
      <c r="A66" s="63" t="s">
        <v>139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5"/>
      <c r="M66" s="4"/>
    </row>
    <row r="67" spans="1:13" ht="19.5" customHeight="1">
      <c r="A67" s="16" t="s">
        <v>121</v>
      </c>
      <c r="B67" s="33"/>
      <c r="C67" s="7">
        <f>+B67*2</f>
        <v>0</v>
      </c>
      <c r="D67" s="8">
        <f>B67*7*5</f>
        <v>0</v>
      </c>
      <c r="E67" s="17" t="s">
        <v>122</v>
      </c>
      <c r="F67" s="33"/>
      <c r="G67" s="7">
        <f>+F67*4</f>
        <v>0</v>
      </c>
      <c r="H67" s="8">
        <f>F67*7*7</f>
        <v>0</v>
      </c>
      <c r="I67" s="17" t="s">
        <v>123</v>
      </c>
      <c r="J67" s="33"/>
      <c r="K67" s="7">
        <f>+J67*5</f>
        <v>0</v>
      </c>
      <c r="L67" s="8">
        <f>J67*7*8</f>
        <v>0</v>
      </c>
      <c r="M67" s="4"/>
    </row>
    <row r="68" spans="1:13" ht="15">
      <c r="A68" s="16" t="s">
        <v>133</v>
      </c>
      <c r="B68" s="33"/>
      <c r="C68" s="7">
        <f>+B68*5</f>
        <v>0</v>
      </c>
      <c r="D68" s="8">
        <f>B68*7*7</f>
        <v>0</v>
      </c>
      <c r="E68" s="17" t="s">
        <v>131</v>
      </c>
      <c r="F68" s="33"/>
      <c r="G68" s="7">
        <f>+F68*12</f>
        <v>0</v>
      </c>
      <c r="H68" s="8">
        <f>F68*7*9</f>
        <v>0</v>
      </c>
      <c r="I68" s="17" t="s">
        <v>132</v>
      </c>
      <c r="J68" s="33"/>
      <c r="K68" s="7">
        <f>+J68*6</f>
        <v>0</v>
      </c>
      <c r="L68" s="8">
        <f>J68*7*9</f>
        <v>0</v>
      </c>
      <c r="M68" s="37"/>
    </row>
    <row r="69" spans="1:13" ht="15">
      <c r="A69" s="38"/>
      <c r="B69" s="39">
        <f>SUM(B67:B68)</f>
        <v>0</v>
      </c>
      <c r="C69" s="13">
        <f>SUM(C67:C68)</f>
        <v>0</v>
      </c>
      <c r="D69" s="14">
        <f>SUM(D67:D68)</f>
        <v>0</v>
      </c>
      <c r="E69" s="14"/>
      <c r="F69" s="45">
        <f>SUM(F67:F68)</f>
        <v>0</v>
      </c>
      <c r="G69" s="46">
        <f>SUM(G67:G68)</f>
        <v>0</v>
      </c>
      <c r="H69" s="47">
        <f>SUM(H67:H68)</f>
        <v>0</v>
      </c>
      <c r="I69" s="47"/>
      <c r="J69" s="45">
        <f>SUM(J67:J68)</f>
        <v>0</v>
      </c>
      <c r="K69" s="13">
        <f>SUM(K67:K68)</f>
        <v>0</v>
      </c>
      <c r="L69" s="15">
        <f>SUM(L67:L68)</f>
        <v>0</v>
      </c>
      <c r="M69" s="23">
        <f>D69+H69+L69</f>
        <v>0</v>
      </c>
    </row>
    <row r="70" spans="1:13" ht="12.75">
      <c r="A70" s="18" t="s">
        <v>124</v>
      </c>
      <c r="B70" s="34">
        <f>+B17+F17+J17+B22+F22+J22+B30+F30+J30+B35+F35+J35+B40+F40+J40+B45+F45+J45+B51+F51+J51+B64+F64+J64+B69+F69+J69</f>
        <v>0</v>
      </c>
      <c r="C70" s="19"/>
      <c r="D70" s="20"/>
      <c r="E70" s="20"/>
      <c r="F70" s="34"/>
      <c r="G70" s="19"/>
      <c r="H70" s="20"/>
      <c r="I70" s="20"/>
      <c r="J70" s="34"/>
      <c r="K70" s="21"/>
      <c r="L70" s="22"/>
      <c r="M70" s="4"/>
    </row>
    <row r="71" spans="1:13" ht="12.75">
      <c r="A71" s="18" t="s">
        <v>125</v>
      </c>
      <c r="B71" s="34">
        <f>SUM(M1:M69)</f>
        <v>0</v>
      </c>
      <c r="C71" s="19"/>
      <c r="D71" s="20" t="s">
        <v>126</v>
      </c>
      <c r="E71" s="20"/>
      <c r="F71" s="34"/>
      <c r="G71" s="19"/>
      <c r="H71" s="20"/>
      <c r="I71" s="20"/>
      <c r="J71" s="34"/>
      <c r="K71" s="21"/>
      <c r="L71" s="22"/>
      <c r="M71" s="4">
        <f>SUM(M8:M69)</f>
        <v>0</v>
      </c>
    </row>
    <row r="72" spans="1:13" ht="12.75">
      <c r="A72" s="18" t="s">
        <v>127</v>
      </c>
      <c r="B72" s="34">
        <f>+C17+G17+K17+C22+G22+K22+C30+G30+K30+C35+G35+K35+C40+G399+K40+C45+G45+K45+C51+G51+K51+C64+G64+K64+C69+G69+K69</f>
        <v>0</v>
      </c>
      <c r="C72" s="19"/>
      <c r="D72" s="20"/>
      <c r="E72" s="40"/>
      <c r="F72" s="34"/>
      <c r="G72" s="19"/>
      <c r="H72" s="20"/>
      <c r="I72" s="20"/>
      <c r="J72" s="34"/>
      <c r="K72" s="21"/>
      <c r="L72" s="22"/>
      <c r="M72" s="4"/>
    </row>
    <row r="73" spans="1:13" ht="12.75">
      <c r="A73" s="18"/>
      <c r="B73" s="34"/>
      <c r="C73" s="19"/>
      <c r="D73" s="20"/>
      <c r="E73" s="20"/>
      <c r="F73" s="34"/>
      <c r="G73" s="19"/>
      <c r="H73" s="20"/>
      <c r="I73" s="20"/>
      <c r="J73" s="34"/>
      <c r="K73" s="21"/>
      <c r="L73" s="22"/>
      <c r="M73" s="4"/>
    </row>
    <row r="74" spans="1:13" ht="12.75">
      <c r="A74" s="50" t="s">
        <v>143</v>
      </c>
      <c r="B74" s="34"/>
      <c r="C74" s="19"/>
      <c r="D74" s="20"/>
      <c r="E74" s="20"/>
      <c r="F74" s="34"/>
      <c r="G74" s="19"/>
      <c r="H74" s="20"/>
      <c r="I74" s="20"/>
      <c r="J74" s="34"/>
      <c r="K74" s="21"/>
      <c r="L74" s="22"/>
      <c r="M74" s="4"/>
    </row>
    <row r="75" spans="1:13" ht="15">
      <c r="A75" s="3"/>
      <c r="B75" s="32"/>
      <c r="C75" s="1"/>
      <c r="D75" s="2"/>
      <c r="E75" s="3"/>
      <c r="F75" s="32"/>
      <c r="G75" s="1"/>
      <c r="H75" s="2"/>
      <c r="I75" s="2"/>
      <c r="J75" s="32"/>
      <c r="K75" s="4"/>
      <c r="M75" s="4"/>
    </row>
    <row r="76" ht="12.75">
      <c r="M76" s="4"/>
    </row>
    <row r="77" ht="12.75">
      <c r="M77" s="4"/>
    </row>
    <row r="78" ht="12.75">
      <c r="M78" s="4"/>
    </row>
  </sheetData>
  <sheetProtection/>
  <mergeCells count="14">
    <mergeCell ref="A46:L46"/>
    <mergeCell ref="A52:L52"/>
    <mergeCell ref="A23:L23"/>
    <mergeCell ref="A31:L31"/>
    <mergeCell ref="A66:L66"/>
    <mergeCell ref="G4:L4"/>
    <mergeCell ref="G1:L1"/>
    <mergeCell ref="G2:L2"/>
    <mergeCell ref="A7:L7"/>
    <mergeCell ref="A18:L18"/>
    <mergeCell ref="A65:L65"/>
    <mergeCell ref="A36:L36"/>
    <mergeCell ref="I3:J3"/>
    <mergeCell ref="A41:L41"/>
  </mergeCells>
  <hyperlinks>
    <hyperlink ref="G4" r:id="rId1" display="cynthia@ykbestmovers.com"/>
  </hyperlinks>
  <printOptions/>
  <pageMargins left="0.7" right="0.7" top="0.75" bottom="0.75" header="0.3" footer="0.3"/>
  <pageSetup fitToHeight="2" horizontalDpi="600" verticalDpi="600" orientation="portrait" scale="75" r:id="rId2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Collins</dc:creator>
  <cp:keywords/>
  <dc:description/>
  <cp:lastModifiedBy>welcome!</cp:lastModifiedBy>
  <cp:lastPrinted>2016-04-29T21:09:48Z</cp:lastPrinted>
  <dcterms:created xsi:type="dcterms:W3CDTF">2012-01-19T15:42:09Z</dcterms:created>
  <dcterms:modified xsi:type="dcterms:W3CDTF">2017-03-23T20:34:54Z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